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2_PROJEKTY_MOJE\GUSTA\OSELCE\ROZPOCET\2018_05_14_VYMAZANI_NAZVU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9" i="12" l="1"/>
  <c r="F39" i="1" s="1"/>
  <c r="AD39" i="12"/>
  <c r="G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M15" i="12" s="1"/>
  <c r="M14" i="12" s="1"/>
  <c r="I15" i="12"/>
  <c r="I14" i="12" s="1"/>
  <c r="G52" i="1" s="1"/>
  <c r="K15" i="12"/>
  <c r="K14" i="12" s="1"/>
  <c r="H52" i="1" s="1"/>
  <c r="O15" i="12"/>
  <c r="O14" i="12" s="1"/>
  <c r="Q15" i="12"/>
  <c r="Q14" i="12" s="1"/>
  <c r="U15" i="12"/>
  <c r="U14" i="12" s="1"/>
  <c r="Q16" i="12"/>
  <c r="G17" i="12"/>
  <c r="M17" i="12" s="1"/>
  <c r="M16" i="12" s="1"/>
  <c r="I17" i="12"/>
  <c r="I16" i="12" s="1"/>
  <c r="G53" i="1" s="1"/>
  <c r="K17" i="12"/>
  <c r="K16" i="12" s="1"/>
  <c r="H53" i="1" s="1"/>
  <c r="O17" i="12"/>
  <c r="O16" i="12" s="1"/>
  <c r="Q17" i="12"/>
  <c r="U17" i="12"/>
  <c r="U16" i="12" s="1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U18" i="12" s="1"/>
  <c r="G21" i="12"/>
  <c r="I21" i="12"/>
  <c r="K21" i="12"/>
  <c r="M21" i="12"/>
  <c r="O21" i="12"/>
  <c r="Q21" i="12"/>
  <c r="U21" i="12"/>
  <c r="G22" i="12"/>
  <c r="G18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O26" i="12"/>
  <c r="O23" i="12" s="1"/>
  <c r="Q26" i="12"/>
  <c r="U26" i="12"/>
  <c r="Q27" i="12"/>
  <c r="G28" i="12"/>
  <c r="M28" i="12" s="1"/>
  <c r="M27" i="12" s="1"/>
  <c r="I28" i="12"/>
  <c r="I27" i="12" s="1"/>
  <c r="G56" i="1" s="1"/>
  <c r="K28" i="12"/>
  <c r="K27" i="12" s="1"/>
  <c r="H56" i="1" s="1"/>
  <c r="O28" i="12"/>
  <c r="O27" i="12" s="1"/>
  <c r="Q28" i="12"/>
  <c r="U28" i="12"/>
  <c r="U27" i="12" s="1"/>
  <c r="G30" i="12"/>
  <c r="I30" i="12"/>
  <c r="K30" i="12"/>
  <c r="K29" i="12" s="1"/>
  <c r="H57" i="1" s="1"/>
  <c r="O30" i="12"/>
  <c r="Q30" i="12"/>
  <c r="U30" i="12"/>
  <c r="U29" i="12" s="1"/>
  <c r="G31" i="12"/>
  <c r="M31" i="12" s="1"/>
  <c r="I31" i="12"/>
  <c r="K31" i="12"/>
  <c r="O31" i="12"/>
  <c r="Q31" i="12"/>
  <c r="U31" i="12"/>
  <c r="G33" i="12"/>
  <c r="G32" i="12" s="1"/>
  <c r="I33" i="12"/>
  <c r="I32" i="12" s="1"/>
  <c r="G58" i="1" s="1"/>
  <c r="K33" i="12"/>
  <c r="K32" i="12" s="1"/>
  <c r="H58" i="1" s="1"/>
  <c r="O33" i="12"/>
  <c r="O32" i="12" s="1"/>
  <c r="Q33" i="12"/>
  <c r="Q32" i="12" s="1"/>
  <c r="U33" i="12"/>
  <c r="U32" i="12" s="1"/>
  <c r="G35" i="12"/>
  <c r="M35" i="12" s="1"/>
  <c r="M34" i="12" s="1"/>
  <c r="I35" i="12"/>
  <c r="I34" i="12" s="1"/>
  <c r="G59" i="1" s="1"/>
  <c r="K35" i="12"/>
  <c r="K34" i="12" s="1"/>
  <c r="H59" i="1" s="1"/>
  <c r="O35" i="12"/>
  <c r="O34" i="12" s="1"/>
  <c r="Q35" i="12"/>
  <c r="Q34" i="12" s="1"/>
  <c r="U35" i="12"/>
  <c r="U34" i="12" s="1"/>
  <c r="G37" i="12"/>
  <c r="M37" i="12" s="1"/>
  <c r="M36" i="12" s="1"/>
  <c r="I37" i="12"/>
  <c r="I36" i="12" s="1"/>
  <c r="G60" i="1" s="1"/>
  <c r="E19" i="1" s="1"/>
  <c r="K37" i="12"/>
  <c r="K36" i="12" s="1"/>
  <c r="H60" i="1" s="1"/>
  <c r="G19" i="1" s="1"/>
  <c r="O37" i="12"/>
  <c r="O36" i="12" s="1"/>
  <c r="Q37" i="12"/>
  <c r="Q36" i="12" s="1"/>
  <c r="U37" i="12"/>
  <c r="U36" i="12" s="1"/>
  <c r="I20" i="1"/>
  <c r="G20" i="1"/>
  <c r="E20" i="1"/>
  <c r="I19" i="1"/>
  <c r="I18" i="1"/>
  <c r="G18" i="1"/>
  <c r="E18" i="1"/>
  <c r="I17" i="1"/>
  <c r="G17" i="1"/>
  <c r="E17" i="1"/>
  <c r="I16" i="1"/>
  <c r="I61" i="1"/>
  <c r="AZ44" i="1"/>
  <c r="AZ43" i="1"/>
  <c r="G27" i="1"/>
  <c r="F40" i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O8" i="12" l="1"/>
  <c r="I23" i="12"/>
  <c r="G55" i="1" s="1"/>
  <c r="K11" i="12"/>
  <c r="H51" i="1" s="1"/>
  <c r="U8" i="12"/>
  <c r="Q23" i="12"/>
  <c r="O11" i="12"/>
  <c r="G36" i="12"/>
  <c r="O29" i="12"/>
  <c r="I29" i="12"/>
  <c r="G57" i="1" s="1"/>
  <c r="K23" i="12"/>
  <c r="H55" i="1" s="1"/>
  <c r="I18" i="12"/>
  <c r="G54" i="1" s="1"/>
  <c r="G16" i="12"/>
  <c r="G14" i="12"/>
  <c r="Q11" i="12"/>
  <c r="M11" i="12"/>
  <c r="G11" i="12"/>
  <c r="I8" i="12"/>
  <c r="G50" i="1" s="1"/>
  <c r="G34" i="12"/>
  <c r="M33" i="12"/>
  <c r="M32" i="12" s="1"/>
  <c r="Q29" i="12"/>
  <c r="G29" i="12"/>
  <c r="G27" i="12"/>
  <c r="G23" i="12"/>
  <c r="U23" i="12"/>
  <c r="O18" i="12"/>
  <c r="K18" i="12"/>
  <c r="H54" i="1" s="1"/>
  <c r="Q18" i="12"/>
  <c r="U11" i="12"/>
  <c r="I11" i="12"/>
  <c r="G51" i="1" s="1"/>
  <c r="Q8" i="12"/>
  <c r="K8" i="12"/>
  <c r="H50" i="1" s="1"/>
  <c r="G16" i="1" s="1"/>
  <c r="G21" i="1" s="1"/>
  <c r="M8" i="12"/>
  <c r="I39" i="1"/>
  <c r="G28" i="1"/>
  <c r="G23" i="1"/>
  <c r="G29" i="1" s="1"/>
  <c r="G8" i="12"/>
  <c r="G39" i="12" s="1"/>
  <c r="M30" i="12"/>
  <c r="M29" i="12" s="1"/>
  <c r="M26" i="12"/>
  <c r="M23" i="12" s="1"/>
  <c r="M22" i="12"/>
  <c r="M18" i="12" s="1"/>
  <c r="I21" i="1"/>
  <c r="H61" i="1" l="1"/>
  <c r="E16" i="1"/>
  <c r="E21" i="1" s="1"/>
  <c r="G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<sst xmlns="http://schemas.openxmlformats.org/spreadsheetml/2006/main" count="275" uniqueCount="156">
  <si>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</si>
  <si>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</si>
  <si>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</si>
  <si>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</si>
  <si>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</si>
  <si>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</si>
  <si>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</si>
  <si>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</si>
  <si>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</si>
  <si>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</si>
  <si>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</si>
  <si>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</si>
  <si>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</si>
  <si>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</si>
  <si>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</si>
  <si>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</si>
  <si>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</si>
  <si>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</si>
  <si>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</si>
  <si>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</si>
  <si>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</si>
  <si>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</si>
  <si>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</si>
  <si>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</si>
  <si>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</si>
  <si>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</si>
  <si>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</si>
  <si>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</si>
  <si>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</si>
  <si>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</si>
  <si>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</si>
  <si>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</si>
  <si>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</si>
  <si>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</si>
  <si>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</si>
  <si>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</si>
  <si>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</si>
  <si>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</si>
  <si>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</si>
  <si>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</si>
  <si>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</si>
  <si>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</si>
  <si>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</si>
  <si>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Oselce</t>
  </si>
  <si>
    <t>Rozpočet:</t>
  </si>
  <si>
    <t>Misto</t>
  </si>
  <si>
    <t>Rekonstrukce vytápění části areálu SŠ a ZŠ Oselce_HALY AUTODÍLEN</t>
  </si>
  <si>
    <t>Radek Knobloch</t>
  </si>
  <si>
    <t>Rozpočet</t>
  </si>
  <si>
    <t>Celkem za stavbu</t>
  </si>
  <si>
    <t>CZK</t>
  </si>
  <si>
    <t xml:space="preserve">Popis rozpočtu:  - </t>
  </si>
  <si>
    <t>Architektonicko stavební řešení vč. ZTI</t>
  </si>
  <si>
    <t>D.1.1.e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</si>
  <si>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</si>
  <si>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</si>
  <si>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</si>
  <si>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</si>
  <si>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</si>
  <si>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</si>
  <si>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</si>
  <si>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</si>
  <si>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</si>
  <si>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</si>
  <si>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</si>
  <si>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</si>
  <si>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</si>
  <si>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</si>
  <si>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</si>
  <si>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</si>
  <si>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</si>
  <si>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</si>
  <si>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</si>
  <si>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</si>
  <si>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</si>
  <si>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</si>
  <si>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</si>
  <si>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</si>
  <si>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</si>
  <si>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</si>
  <si>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</si>
  <si>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</si>
  <si>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</si>
  <si>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</si>
  <si>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</si>
  <si>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</si>
  <si>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</si>
  <si>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</si>
  <si>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</si>
  <si>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</si>
  <si>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</si>
  <si>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</si>
  <si>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</si>
  <si>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</si>
  <si>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</si>
  <si>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</si>
  <si>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</si>
  <si>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</si>
  <si>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</si>
  <si>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</si>
  <si>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</si>
  <si>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</si>
  <si>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</si>
  <si>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</si>
  <si>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</si>
  <si>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31731104R</t>
  </si>
  <si>
    <t>Řetěz svařovaný polodlouhočl. 4x19 mm, DIN 5685/A-G</t>
  </si>
  <si>
    <t>kg</t>
  </si>
  <si>
    <t>POL3_0</t>
  </si>
  <si>
    <t>311237481R00</t>
  </si>
  <si>
    <t>m2</t>
  </si>
  <si>
    <t>POL1_0</t>
  </si>
  <si>
    <t>602021172R00</t>
  </si>
  <si>
    <t>602021142RT2</t>
  </si>
  <si>
    <t>612421615R00</t>
  </si>
  <si>
    <t>Omítka vnitřní zdiva, MVC, hrubá zatřená</t>
  </si>
  <si>
    <t>622421121RT2</t>
  </si>
  <si>
    <t>Omítka vnější stěn, MVC, hrubá zatřená, s použitím suché maltové směsi</t>
  </si>
  <si>
    <t>642942441R00</t>
  </si>
  <si>
    <t>Osazení zárubní dveřních ocelových, pl. nad 10 m2</t>
  </si>
  <si>
    <t>kus</t>
  </si>
  <si>
    <t>642942591R00</t>
  </si>
  <si>
    <t>Příplatek za osazení horního vedení posuv. dveří</t>
  </si>
  <si>
    <t>642 94-1</t>
  </si>
  <si>
    <t>Dvoukřídlová vrata posuvná - atyp š.5,5 x 3,0m, z ocel. profilů a lehkou výplní</t>
  </si>
  <si>
    <t>ks</t>
  </si>
  <si>
    <t>642 94-2</t>
  </si>
  <si>
    <t>Alternativa - shrnovací clona š.5,5 x v.3,0m z PVC, transparentních lamel 300/3mm do otvoru</t>
  </si>
  <si>
    <t>941955002R00</t>
  </si>
  <si>
    <t>Lešení lehké pomocné, výška podlahy do 1,9 m</t>
  </si>
  <si>
    <t>943943221R00</t>
  </si>
  <si>
    <t>Montáž lešení prostorové lehké, do 200kg, H 10 m</t>
  </si>
  <si>
    <t>m3</t>
  </si>
  <si>
    <t>943943821R00</t>
  </si>
  <si>
    <t>Demontáž lešení, prostor. lehké, 200 kPa, H 10 m</t>
  </si>
  <si>
    <t>953942627R00</t>
  </si>
  <si>
    <t>Osazování konzol</t>
  </si>
  <si>
    <t>968061125R00</t>
  </si>
  <si>
    <t>Vyvěšení dřevěných dveřních křídel pl. do 2 m2</t>
  </si>
  <si>
    <t>968072455R00</t>
  </si>
  <si>
    <t>Vybourání kovových dveřních zárubní pl. do 2 m2</t>
  </si>
  <si>
    <t>972086291R00</t>
  </si>
  <si>
    <t>Vybourání otvoru  podhledu moniér. pl. 0,09 m2</t>
  </si>
  <si>
    <t>998011001R00</t>
  </si>
  <si>
    <t>Přesun hmot pro budovy zděné výšky do 6 m</t>
  </si>
  <si>
    <t>t</t>
  </si>
  <si>
    <t>004111010R</t>
  </si>
  <si>
    <t>Průzkumné práce - sondy</t>
  </si>
  <si>
    <t>Soubor</t>
  </si>
  <si>
    <t/>
  </si>
  <si>
    <t>SUM</t>
  </si>
  <si>
    <t>POPUZIV</t>
  </si>
  <si>
    <t>END</t>
  </si>
  <si>
    <t>Zdivo brouš.P10, tl. 44 cm, lepidlo</t>
  </si>
  <si>
    <t>Štuk na stěnách vnější tl.3 mm,ručně</t>
  </si>
  <si>
    <t>Štuk na stěnách vnitřní , ručně, tloušťka vrstvy 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</si>
</sst>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230" t="s">
        <v>46</v>
      </c>
      <c r="E2" s="231"/>
      <c r="F2" s="231"/>
      <c r="G2" s="231"/>
      <c r="H2" s="231"/>
      <c r="I2" s="231"/>
      <c r="J2" s="232"/>
      <c r="O2" s="2"/>
    </row>
    <row r="3" spans="1:15" ht="23.25" customHeight="1" x14ac:dyDescent="0.2">
      <c r="A3" s="4"/>
      <c r="B3" s="83" t="s">
        <v>45</v>
      </c>
      <c r="C3" s="84"/>
      <c r="D3" s="223" t="s">
        <v>43</v>
      </c>
      <c r="E3" s="224"/>
      <c r="F3" s="224"/>
      <c r="G3" s="224"/>
      <c r="H3" s="224"/>
      <c r="I3" s="224"/>
      <c r="J3" s="22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 t="s">
        <v>47</v>
      </c>
      <c r="E11" s="234"/>
      <c r="F11" s="234"/>
      <c r="G11" s="234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2"/>
      <c r="E13" s="222"/>
      <c r="F13" s="222"/>
      <c r="G13" s="22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3" t="s">
        <v>29</v>
      </c>
      <c r="F15" s="233"/>
      <c r="G15" s="218" t="s">
        <v>30</v>
      </c>
      <c r="H15" s="218"/>
      <c r="I15" s="218" t="s">
        <v>28</v>
      </c>
      <c r="J15" s="219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13">
        <f>SUMIF(F50:F60,A16,G50:G60)+SUMIF(F50:F60,"PSU",G50:G60)</f>
        <v>0</v>
      </c>
      <c r="F16" s="220"/>
      <c r="G16" s="213">
        <f>SUMIF(F50:F60,A16,H50:H60)+SUMIF(F50:F60,"PSU",H50:H60)</f>
        <v>0</v>
      </c>
      <c r="H16" s="220"/>
      <c r="I16" s="213">
        <f>SUMIF(F50:F60,A16,I50:I60)+SUMIF(F50:F60,"PSU",I50:I60)</f>
        <v>0</v>
      </c>
      <c r="J16" s="214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13">
        <f>SUMIF(F50:F60,A17,G50:G60)</f>
        <v>0</v>
      </c>
      <c r="F17" s="220"/>
      <c r="G17" s="213">
        <f>SUMIF(F50:F60,A17,H50:H60)</f>
        <v>0</v>
      </c>
      <c r="H17" s="220"/>
      <c r="I17" s="213">
        <f>SUMIF(F50:F60,A17,I50:I60)</f>
        <v>0</v>
      </c>
      <c r="J17" s="214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13">
        <f>SUMIF(F50:F60,A18,G50:G60)</f>
        <v>0</v>
      </c>
      <c r="F18" s="220"/>
      <c r="G18" s="213">
        <f>SUMIF(F50:F60,A18,H50:H60)</f>
        <v>0</v>
      </c>
      <c r="H18" s="220"/>
      <c r="I18" s="213">
        <f>SUMIF(F50:F60,A18,I50:I60)</f>
        <v>0</v>
      </c>
      <c r="J18" s="214"/>
    </row>
    <row r="19" spans="1:10" ht="23.25" customHeight="1" x14ac:dyDescent="0.2">
      <c r="A19" s="145" t="s">
        <v>76</v>
      </c>
      <c r="B19" s="146" t="s">
        <v>26</v>
      </c>
      <c r="C19" s="58"/>
      <c r="D19" s="59"/>
      <c r="E19" s="213">
        <f>SUMIF(F50:F60,A19,G50:G60)</f>
        <v>0</v>
      </c>
      <c r="F19" s="220"/>
      <c r="G19" s="213">
        <f>SUMIF(F50:F60,A19,H50:H60)</f>
        <v>0</v>
      </c>
      <c r="H19" s="220"/>
      <c r="I19" s="213">
        <f>SUMIF(F50:F60,A19,I50:I60)</f>
        <v>0</v>
      </c>
      <c r="J19" s="214"/>
    </row>
    <row r="20" spans="1:10" ht="23.25" customHeight="1" x14ac:dyDescent="0.2">
      <c r="A20" s="145" t="s">
        <v>77</v>
      </c>
      <c r="B20" s="146" t="s">
        <v>27</v>
      </c>
      <c r="C20" s="58"/>
      <c r="D20" s="59"/>
      <c r="E20" s="213">
        <f>SUMIF(F50:F60,A20,G50:G60)</f>
        <v>0</v>
      </c>
      <c r="F20" s="220"/>
      <c r="G20" s="213">
        <f>SUMIF(F50:F60,A20,H50:H60)</f>
        <v>0</v>
      </c>
      <c r="H20" s="220"/>
      <c r="I20" s="213">
        <f>SUMIF(F50:F60,A20,I50:I60)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>
        <f>SUM(E16:F20)</f>
        <v>0</v>
      </c>
      <c r="F21" s="216"/>
      <c r="G21" s="215">
        <f>SUM(G16:H20)</f>
        <v>0</v>
      </c>
      <c r="H21" s="216"/>
      <c r="I21" s="21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I25*E25/100</f>
        <v>0</v>
      </c>
      <c r="H26" s="208"/>
      <c r="I26" s="20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17">
        <f>ZakladDPHSniVypocet+ZakladDPHZaklVypocet</f>
        <v>0</v>
      </c>
      <c r="H28" s="217"/>
      <c r="I28" s="217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10">
        <f>ZakladDPHSni+DPHSni+ZakladDPHZakl+DPHZakl+Zaokrouhleni</f>
        <v>0</v>
      </c>
      <c r="H29" s="210"/>
      <c r="I29" s="210"/>
      <c r="J29" s="122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43234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48</v>
      </c>
      <c r="C39" s="238" t="s">
        <v>46</v>
      </c>
      <c r="D39" s="239"/>
      <c r="E39" s="239"/>
      <c r="F39" s="109">
        <f>'Rozpočet Pol'!AC39</f>
        <v>0</v>
      </c>
      <c r="G39" s="110">
        <f>'Rozpočet Pol'!AD39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40" t="s">
        <v>49</v>
      </c>
      <c r="C40" s="241"/>
      <c r="D40" s="241"/>
      <c r="E40" s="241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51</v>
      </c>
    </row>
    <row r="43" spans="1:52" x14ac:dyDescent="0.2">
      <c r="B43" s="242" t="s">
        <v>52</v>
      </c>
      <c r="C43" s="242"/>
      <c r="D43" s="242"/>
      <c r="E43" s="242"/>
      <c r="F43" s="242"/>
      <c r="G43" s="242"/>
      <c r="H43" s="242"/>
      <c r="I43" s="242"/>
      <c r="J43" s="242"/>
      <c r="AZ43" s="123" t="str">
        <f>B43</f>
        <v>Architektonicko stavební řešení vč. ZTI</v>
      </c>
    </row>
    <row r="44" spans="1:52" x14ac:dyDescent="0.2">
      <c r="B44" s="242" t="s">
        <v>53</v>
      </c>
      <c r="C44" s="242"/>
      <c r="D44" s="242"/>
      <c r="E44" s="242"/>
      <c r="F44" s="242"/>
      <c r="G44" s="242"/>
      <c r="H44" s="242"/>
      <c r="I44" s="242"/>
      <c r="J44" s="242"/>
      <c r="AZ44" s="123" t="str">
        <f>B44</f>
        <v>D.1.1.e</v>
      </c>
    </row>
    <row r="47" spans="1:52" ht="15.75" x14ac:dyDescent="0.25">
      <c r="B47" s="124" t="s">
        <v>54</v>
      </c>
    </row>
    <row r="49" spans="1:10" ht="25.5" customHeight="1" x14ac:dyDescent="0.2">
      <c r="A49" s="125"/>
      <c r="B49" s="129" t="s">
        <v>16</v>
      </c>
      <c r="C49" s="129" t="s">
        <v>5</v>
      </c>
      <c r="D49" s="130"/>
      <c r="E49" s="130"/>
      <c r="F49" s="133" t="s">
        <v>55</v>
      </c>
      <c r="G49" s="133" t="s">
        <v>29</v>
      </c>
      <c r="H49" s="133" t="s">
        <v>30</v>
      </c>
      <c r="I49" s="243" t="s">
        <v>28</v>
      </c>
      <c r="J49" s="243"/>
    </row>
    <row r="50" spans="1:10" ht="25.5" customHeight="1" x14ac:dyDescent="0.2">
      <c r="A50" s="126"/>
      <c r="B50" s="134" t="s">
        <v>56</v>
      </c>
      <c r="C50" s="228" t="s">
        <v>57</v>
      </c>
      <c r="D50" s="229"/>
      <c r="E50" s="229"/>
      <c r="F50" s="136" t="s">
        <v>23</v>
      </c>
      <c r="G50" s="137">
        <f>'Rozpočet Pol'!I8</f>
        <v>0</v>
      </c>
      <c r="H50" s="137">
        <f>'Rozpočet Pol'!K8</f>
        <v>0</v>
      </c>
      <c r="I50" s="227"/>
      <c r="J50" s="227"/>
    </row>
    <row r="51" spans="1:10" ht="25.5" customHeight="1" x14ac:dyDescent="0.2">
      <c r="A51" s="126"/>
      <c r="B51" s="128" t="s">
        <v>58</v>
      </c>
      <c r="C51" s="245" t="s">
        <v>59</v>
      </c>
      <c r="D51" s="246"/>
      <c r="E51" s="246"/>
      <c r="F51" s="138" t="s">
        <v>23</v>
      </c>
      <c r="G51" s="139">
        <f>'Rozpočet Pol'!I11</f>
        <v>0</v>
      </c>
      <c r="H51" s="139">
        <f>'Rozpočet Pol'!K11</f>
        <v>0</v>
      </c>
      <c r="I51" s="244"/>
      <c r="J51" s="244"/>
    </row>
    <row r="52" spans="1:10" ht="25.5" customHeight="1" x14ac:dyDescent="0.2">
      <c r="A52" s="126"/>
      <c r="B52" s="128" t="s">
        <v>60</v>
      </c>
      <c r="C52" s="245" t="s">
        <v>61</v>
      </c>
      <c r="D52" s="246"/>
      <c r="E52" s="246"/>
      <c r="F52" s="138" t="s">
        <v>23</v>
      </c>
      <c r="G52" s="139">
        <f>'Rozpočet Pol'!I14</f>
        <v>0</v>
      </c>
      <c r="H52" s="139">
        <f>'Rozpočet Pol'!K14</f>
        <v>0</v>
      </c>
      <c r="I52" s="244"/>
      <c r="J52" s="244"/>
    </row>
    <row r="53" spans="1:10" ht="25.5" customHeight="1" x14ac:dyDescent="0.2">
      <c r="A53" s="126"/>
      <c r="B53" s="128" t="s">
        <v>62</v>
      </c>
      <c r="C53" s="245" t="s">
        <v>63</v>
      </c>
      <c r="D53" s="246"/>
      <c r="E53" s="246"/>
      <c r="F53" s="138" t="s">
        <v>23</v>
      </c>
      <c r="G53" s="139">
        <f>'Rozpočet Pol'!I16</f>
        <v>0</v>
      </c>
      <c r="H53" s="139">
        <f>'Rozpočet Pol'!K16</f>
        <v>0</v>
      </c>
      <c r="I53" s="244"/>
      <c r="J53" s="244"/>
    </row>
    <row r="54" spans="1:10" ht="25.5" customHeight="1" x14ac:dyDescent="0.2">
      <c r="A54" s="126"/>
      <c r="B54" s="128" t="s">
        <v>64</v>
      </c>
      <c r="C54" s="245" t="s">
        <v>65</v>
      </c>
      <c r="D54" s="246"/>
      <c r="E54" s="246"/>
      <c r="F54" s="138" t="s">
        <v>23</v>
      </c>
      <c r="G54" s="139">
        <f>'Rozpočet Pol'!I18</f>
        <v>0</v>
      </c>
      <c r="H54" s="139">
        <f>'Rozpočet Pol'!K18</f>
        <v>0</v>
      </c>
      <c r="I54" s="244"/>
      <c r="J54" s="244"/>
    </row>
    <row r="55" spans="1:10" ht="25.5" customHeight="1" x14ac:dyDescent="0.2">
      <c r="A55" s="126"/>
      <c r="B55" s="128" t="s">
        <v>66</v>
      </c>
      <c r="C55" s="245" t="s">
        <v>67</v>
      </c>
      <c r="D55" s="246"/>
      <c r="E55" s="246"/>
      <c r="F55" s="138" t="s">
        <v>23</v>
      </c>
      <c r="G55" s="139">
        <f>'Rozpočet Pol'!I23</f>
        <v>0</v>
      </c>
      <c r="H55" s="139">
        <f>'Rozpočet Pol'!K23</f>
        <v>0</v>
      </c>
      <c r="I55" s="244"/>
      <c r="J55" s="244"/>
    </row>
    <row r="56" spans="1:10" ht="25.5" customHeight="1" x14ac:dyDescent="0.2">
      <c r="A56" s="126"/>
      <c r="B56" s="128" t="s">
        <v>68</v>
      </c>
      <c r="C56" s="245" t="s">
        <v>69</v>
      </c>
      <c r="D56" s="246"/>
      <c r="E56" s="246"/>
      <c r="F56" s="138" t="s">
        <v>23</v>
      </c>
      <c r="G56" s="139">
        <f>'Rozpočet Pol'!I27</f>
        <v>0</v>
      </c>
      <c r="H56" s="139">
        <f>'Rozpočet Pol'!K27</f>
        <v>0</v>
      </c>
      <c r="I56" s="244"/>
      <c r="J56" s="244"/>
    </row>
    <row r="57" spans="1:10" ht="25.5" customHeight="1" x14ac:dyDescent="0.2">
      <c r="A57" s="126"/>
      <c r="B57" s="128" t="s">
        <v>70</v>
      </c>
      <c r="C57" s="245" t="s">
        <v>71</v>
      </c>
      <c r="D57" s="246"/>
      <c r="E57" s="246"/>
      <c r="F57" s="138" t="s">
        <v>23</v>
      </c>
      <c r="G57" s="139">
        <f>'Rozpočet Pol'!I29</f>
        <v>0</v>
      </c>
      <c r="H57" s="139">
        <f>'Rozpočet Pol'!K29</f>
        <v>0</v>
      </c>
      <c r="I57" s="244"/>
      <c r="J57" s="244"/>
    </row>
    <row r="58" spans="1:10" ht="25.5" customHeight="1" x14ac:dyDescent="0.2">
      <c r="A58" s="126"/>
      <c r="B58" s="128" t="s">
        <v>72</v>
      </c>
      <c r="C58" s="245" t="s">
        <v>73</v>
      </c>
      <c r="D58" s="246"/>
      <c r="E58" s="246"/>
      <c r="F58" s="138" t="s">
        <v>23</v>
      </c>
      <c r="G58" s="139">
        <f>'Rozpočet Pol'!I32</f>
        <v>0</v>
      </c>
      <c r="H58" s="139">
        <f>'Rozpočet Pol'!K32</f>
        <v>0</v>
      </c>
      <c r="I58" s="244"/>
      <c r="J58" s="244"/>
    </row>
    <row r="59" spans="1:10" ht="25.5" customHeight="1" x14ac:dyDescent="0.2">
      <c r="A59" s="126"/>
      <c r="B59" s="128" t="s">
        <v>74</v>
      </c>
      <c r="C59" s="245" t="s">
        <v>75</v>
      </c>
      <c r="D59" s="246"/>
      <c r="E59" s="246"/>
      <c r="F59" s="138" t="s">
        <v>23</v>
      </c>
      <c r="G59" s="139">
        <f>'Rozpočet Pol'!I34</f>
        <v>0</v>
      </c>
      <c r="H59" s="139">
        <f>'Rozpočet Pol'!K34</f>
        <v>0</v>
      </c>
      <c r="I59" s="244"/>
      <c r="J59" s="244"/>
    </row>
    <row r="60" spans="1:10" ht="25.5" customHeight="1" x14ac:dyDescent="0.2">
      <c r="A60" s="126"/>
      <c r="B60" s="135" t="s">
        <v>76</v>
      </c>
      <c r="C60" s="248" t="s">
        <v>26</v>
      </c>
      <c r="D60" s="249"/>
      <c r="E60" s="249"/>
      <c r="F60" s="140" t="s">
        <v>76</v>
      </c>
      <c r="G60" s="141">
        <f>'Rozpočet Pol'!I36</f>
        <v>0</v>
      </c>
      <c r="H60" s="141">
        <f>'Rozpočet Pol'!K36</f>
        <v>0</v>
      </c>
      <c r="I60" s="247"/>
      <c r="J60" s="247"/>
    </row>
    <row r="61" spans="1:10" ht="25.5" customHeight="1" x14ac:dyDescent="0.2">
      <c r="A61" s="127"/>
      <c r="B61" s="131" t="s">
        <v>1</v>
      </c>
      <c r="C61" s="131"/>
      <c r="D61" s="132"/>
      <c r="E61" s="132"/>
      <c r="F61" s="142"/>
      <c r="G61" s="143">
        <f>SUM(G50:G60)</f>
        <v>0</v>
      </c>
      <c r="H61" s="143">
        <f>SUM(H50:H60)</f>
        <v>0</v>
      </c>
      <c r="I61" s="250">
        <f>SUM(I50:I60)</f>
        <v>0</v>
      </c>
      <c r="J61" s="250"/>
    </row>
    <row r="62" spans="1:10" x14ac:dyDescent="0.2">
      <c r="F62" s="144"/>
      <c r="G62" s="96"/>
      <c r="H62" s="144"/>
      <c r="I62" s="96"/>
      <c r="J62" s="96"/>
    </row>
    <row r="63" spans="1:10" x14ac:dyDescent="0.2">
      <c r="F63" s="144"/>
      <c r="G63" s="96"/>
      <c r="H63" s="144"/>
      <c r="I63" s="96"/>
      <c r="J63" s="96"/>
    </row>
    <row r="64" spans="1:10" x14ac:dyDescent="0.2">
      <c r="F64" s="144"/>
      <c r="G64" s="96"/>
      <c r="H64" s="144"/>
      <c r="I64" s="96"/>
      <c r="J6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tabSelected="1" workbookViewId="0">
      <selection activeCell="V16" sqref="V16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79</v>
      </c>
    </row>
    <row r="2" spans="1:60" ht="25.15" customHeight="1" x14ac:dyDescent="0.2">
      <c r="A2" s="149" t="s">
        <v>78</v>
      </c>
      <c r="B2" s="147"/>
      <c r="C2" s="268" t="s">
        <v>46</v>
      </c>
      <c r="D2" s="269"/>
      <c r="E2" s="269"/>
      <c r="F2" s="269"/>
      <c r="G2" s="270"/>
      <c r="AE2" t="s">
        <v>80</v>
      </c>
    </row>
    <row r="3" spans="1:60" ht="25.15" customHeight="1" x14ac:dyDescent="0.2">
      <c r="A3" s="150" t="s">
        <v>7</v>
      </c>
      <c r="B3" s="148"/>
      <c r="C3" s="271" t="s">
        <v>43</v>
      </c>
      <c r="D3" s="272"/>
      <c r="E3" s="272"/>
      <c r="F3" s="272"/>
      <c r="G3" s="273"/>
      <c r="AE3" t="s">
        <v>81</v>
      </c>
    </row>
    <row r="4" spans="1:60" ht="25.15" hidden="1" customHeight="1" x14ac:dyDescent="0.2">
      <c r="A4" s="150" t="s">
        <v>8</v>
      </c>
      <c r="B4" s="148"/>
      <c r="C4" s="271"/>
      <c r="D4" s="272"/>
      <c r="E4" s="272"/>
      <c r="F4" s="272"/>
      <c r="G4" s="273"/>
      <c r="AE4" t="s">
        <v>82</v>
      </c>
    </row>
    <row r="5" spans="1:60" hidden="1" x14ac:dyDescent="0.2">
      <c r="A5" s="151" t="s">
        <v>83</v>
      </c>
      <c r="B5" s="152"/>
      <c r="C5" s="153"/>
      <c r="D5" s="154"/>
      <c r="E5" s="154"/>
      <c r="F5" s="154"/>
      <c r="G5" s="155"/>
      <c r="AE5" t="s">
        <v>84</v>
      </c>
    </row>
    <row r="7" spans="1:60" ht="38.25" x14ac:dyDescent="0.2">
      <c r="A7" s="160" t="s">
        <v>85</v>
      </c>
      <c r="B7" s="161" t="s">
        <v>86</v>
      </c>
      <c r="C7" s="161" t="s">
        <v>87</v>
      </c>
      <c r="D7" s="160" t="s">
        <v>88</v>
      </c>
      <c r="E7" s="160" t="s">
        <v>89</v>
      </c>
      <c r="F7" s="156" t="s">
        <v>90</v>
      </c>
      <c r="G7" s="177" t="s">
        <v>28</v>
      </c>
      <c r="H7" s="178" t="s">
        <v>29</v>
      </c>
      <c r="I7" s="178" t="s">
        <v>91</v>
      </c>
      <c r="J7" s="178" t="s">
        <v>30</v>
      </c>
      <c r="K7" s="178" t="s">
        <v>92</v>
      </c>
      <c r="L7" s="178" t="s">
        <v>93</v>
      </c>
      <c r="M7" s="178" t="s">
        <v>94</v>
      </c>
      <c r="N7" s="178" t="s">
        <v>95</v>
      </c>
      <c r="O7" s="178" t="s">
        <v>96</v>
      </c>
      <c r="P7" s="178" t="s">
        <v>97</v>
      </c>
      <c r="Q7" s="178" t="s">
        <v>98</v>
      </c>
      <c r="R7" s="178" t="s">
        <v>99</v>
      </c>
      <c r="S7" s="178" t="s">
        <v>100</v>
      </c>
      <c r="T7" s="178" t="s">
        <v>101</v>
      </c>
      <c r="U7" s="163" t="s">
        <v>102</v>
      </c>
    </row>
    <row r="8" spans="1:60" x14ac:dyDescent="0.2">
      <c r="A8" s="179" t="s">
        <v>103</v>
      </c>
      <c r="B8" s="180" t="s">
        <v>56</v>
      </c>
      <c r="C8" s="181" t="s">
        <v>57</v>
      </c>
      <c r="D8" s="182"/>
      <c r="E8" s="183"/>
      <c r="F8" s="184"/>
      <c r="G8" s="184">
        <f>SUMIF(AE9:AE10,"&lt;&gt;NOR",G9:G10)</f>
        <v>0</v>
      </c>
      <c r="H8" s="184"/>
      <c r="I8" s="184">
        <f>SUM(I9:I10)</f>
        <v>0</v>
      </c>
      <c r="J8" s="184"/>
      <c r="K8" s="184">
        <f>SUM(K9:K10)</f>
        <v>0</v>
      </c>
      <c r="L8" s="184"/>
      <c r="M8" s="184">
        <f>SUM(M9:M10)</f>
        <v>0</v>
      </c>
      <c r="N8" s="162"/>
      <c r="O8" s="162">
        <f>SUM(O9:O10)</f>
        <v>0.82364999999999999</v>
      </c>
      <c r="P8" s="162"/>
      <c r="Q8" s="162">
        <f>SUM(Q9:Q10)</f>
        <v>0</v>
      </c>
      <c r="R8" s="162"/>
      <c r="S8" s="162"/>
      <c r="T8" s="179"/>
      <c r="U8" s="162">
        <f>SUM(U9:U10)</f>
        <v>2.65</v>
      </c>
      <c r="AE8" t="s">
        <v>104</v>
      </c>
    </row>
    <row r="9" spans="1:60" ht="22.5" outlineLevel="1" x14ac:dyDescent="0.2">
      <c r="A9" s="158">
        <v>1</v>
      </c>
      <c r="B9" s="164" t="s">
        <v>105</v>
      </c>
      <c r="C9" s="197" t="s">
        <v>106</v>
      </c>
      <c r="D9" s="166" t="s">
        <v>107</v>
      </c>
      <c r="E9" s="172">
        <v>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1E-3</v>
      </c>
      <c r="O9" s="167">
        <f>ROUND(E9*N9,5)</f>
        <v>4.0000000000000001E-3</v>
      </c>
      <c r="P9" s="167">
        <v>0</v>
      </c>
      <c r="Q9" s="167">
        <f>ROUND(E9*P9,5)</f>
        <v>0</v>
      </c>
      <c r="R9" s="167"/>
      <c r="S9" s="167"/>
      <c r="T9" s="168">
        <v>0</v>
      </c>
      <c r="U9" s="167">
        <f>ROUND(E9*T9,2)</f>
        <v>0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108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109</v>
      </c>
      <c r="C10" s="197" t="s">
        <v>153</v>
      </c>
      <c r="D10" s="166" t="s">
        <v>110</v>
      </c>
      <c r="E10" s="172">
        <v>2.5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0</v>
      </c>
      <c r="M10" s="175">
        <f>G10*(1+L10/100)</f>
        <v>0</v>
      </c>
      <c r="N10" s="167">
        <v>0.32785999999999998</v>
      </c>
      <c r="O10" s="167">
        <f>ROUND(E10*N10,5)</f>
        <v>0.81964999999999999</v>
      </c>
      <c r="P10" s="167">
        <v>0</v>
      </c>
      <c r="Q10" s="167">
        <f>ROUND(E10*P10,5)</f>
        <v>0</v>
      </c>
      <c r="R10" s="167"/>
      <c r="S10" s="167"/>
      <c r="T10" s="168">
        <v>1.0604</v>
      </c>
      <c r="U10" s="167">
        <f>ROUND(E10*T10,2)</f>
        <v>2.65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111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x14ac:dyDescent="0.2">
      <c r="A11" s="159" t="s">
        <v>103</v>
      </c>
      <c r="B11" s="165" t="s">
        <v>58</v>
      </c>
      <c r="C11" s="198" t="s">
        <v>59</v>
      </c>
      <c r="D11" s="169"/>
      <c r="E11" s="173"/>
      <c r="F11" s="176"/>
      <c r="G11" s="176">
        <f>SUMIF(AE12:AE13,"&lt;&gt;NOR",G12:G13)</f>
        <v>0</v>
      </c>
      <c r="H11" s="176"/>
      <c r="I11" s="176">
        <f>SUM(I12:I13)</f>
        <v>0</v>
      </c>
      <c r="J11" s="176"/>
      <c r="K11" s="176">
        <f>SUM(K12:K13)</f>
        <v>0</v>
      </c>
      <c r="L11" s="176"/>
      <c r="M11" s="176">
        <f>SUM(M12:M13)</f>
        <v>0</v>
      </c>
      <c r="N11" s="170"/>
      <c r="O11" s="170">
        <f>SUM(O12:O13)</f>
        <v>1.89E-2</v>
      </c>
      <c r="P11" s="170"/>
      <c r="Q11" s="170">
        <f>SUM(Q12:Q13)</f>
        <v>0</v>
      </c>
      <c r="R11" s="170"/>
      <c r="S11" s="170"/>
      <c r="T11" s="171"/>
      <c r="U11" s="170">
        <f>SUM(U12:U13)</f>
        <v>1.3199999999999998</v>
      </c>
      <c r="AE11" t="s">
        <v>104</v>
      </c>
    </row>
    <row r="12" spans="1:60" outlineLevel="1" x14ac:dyDescent="0.2">
      <c r="A12" s="158">
        <v>3</v>
      </c>
      <c r="B12" s="164" t="s">
        <v>112</v>
      </c>
      <c r="C12" s="197" t="s">
        <v>154</v>
      </c>
      <c r="D12" s="166" t="s">
        <v>110</v>
      </c>
      <c r="E12" s="172">
        <v>2.5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0</v>
      </c>
      <c r="M12" s="175">
        <f>G12*(1+L12/100)</f>
        <v>0</v>
      </c>
      <c r="N12" s="167">
        <v>3.7799999999999999E-3</v>
      </c>
      <c r="O12" s="167">
        <f>ROUND(E12*N12,5)</f>
        <v>9.4500000000000001E-3</v>
      </c>
      <c r="P12" s="167">
        <v>0</v>
      </c>
      <c r="Q12" s="167">
        <f>ROUND(E12*P12,5)</f>
        <v>0</v>
      </c>
      <c r="R12" s="167"/>
      <c r="S12" s="167"/>
      <c r="T12" s="168">
        <v>0.28499999999999998</v>
      </c>
      <c r="U12" s="167">
        <f>ROUND(E12*T12,2)</f>
        <v>0.71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111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4</v>
      </c>
      <c r="B13" s="164" t="s">
        <v>113</v>
      </c>
      <c r="C13" s="197" t="s">
        <v>155</v>
      </c>
      <c r="D13" s="166" t="s">
        <v>110</v>
      </c>
      <c r="E13" s="172">
        <v>2.5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0</v>
      </c>
      <c r="M13" s="175">
        <f>G13*(1+L13/100)</f>
        <v>0</v>
      </c>
      <c r="N13" s="167">
        <v>3.7799999999999999E-3</v>
      </c>
      <c r="O13" s="167">
        <f>ROUND(E13*N13,5)</f>
        <v>9.4500000000000001E-3</v>
      </c>
      <c r="P13" s="167">
        <v>0</v>
      </c>
      <c r="Q13" s="167">
        <f>ROUND(E13*P13,5)</f>
        <v>0</v>
      </c>
      <c r="R13" s="167"/>
      <c r="S13" s="167"/>
      <c r="T13" s="168">
        <v>0.245</v>
      </c>
      <c r="U13" s="167">
        <f>ROUND(E13*T13,2)</f>
        <v>0.61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111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x14ac:dyDescent="0.2">
      <c r="A14" s="159" t="s">
        <v>103</v>
      </c>
      <c r="B14" s="165" t="s">
        <v>60</v>
      </c>
      <c r="C14" s="198" t="s">
        <v>61</v>
      </c>
      <c r="D14" s="169"/>
      <c r="E14" s="173"/>
      <c r="F14" s="176"/>
      <c r="G14" s="176">
        <f>SUMIF(AE15:AE15,"&lt;&gt;NOR",G15:G15)</f>
        <v>0</v>
      </c>
      <c r="H14" s="176"/>
      <c r="I14" s="176">
        <f>SUM(I15:I15)</f>
        <v>0</v>
      </c>
      <c r="J14" s="176"/>
      <c r="K14" s="176">
        <f>SUM(K15:K15)</f>
        <v>0</v>
      </c>
      <c r="L14" s="176"/>
      <c r="M14" s="176">
        <f>SUM(M15:M15)</f>
        <v>0</v>
      </c>
      <c r="N14" s="170"/>
      <c r="O14" s="170">
        <f>SUM(O15:O15)</f>
        <v>9.8030000000000006E-2</v>
      </c>
      <c r="P14" s="170"/>
      <c r="Q14" s="170">
        <f>SUM(Q15:Q15)</f>
        <v>0</v>
      </c>
      <c r="R14" s="170"/>
      <c r="S14" s="170"/>
      <c r="T14" s="171"/>
      <c r="U14" s="170">
        <f>SUM(U15:U15)</f>
        <v>0.99</v>
      </c>
      <c r="AE14" t="s">
        <v>104</v>
      </c>
    </row>
    <row r="15" spans="1:60" outlineLevel="1" x14ac:dyDescent="0.2">
      <c r="A15" s="158">
        <v>5</v>
      </c>
      <c r="B15" s="164" t="s">
        <v>114</v>
      </c>
      <c r="C15" s="197" t="s">
        <v>115</v>
      </c>
      <c r="D15" s="166" t="s">
        <v>110</v>
      </c>
      <c r="E15" s="172">
        <v>2.5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0</v>
      </c>
      <c r="M15" s="175">
        <f>G15*(1+L15/100)</f>
        <v>0</v>
      </c>
      <c r="N15" s="167">
        <v>3.9210000000000002E-2</v>
      </c>
      <c r="O15" s="167">
        <f>ROUND(E15*N15,5)</f>
        <v>9.8030000000000006E-2</v>
      </c>
      <c r="P15" s="167">
        <v>0</v>
      </c>
      <c r="Q15" s="167">
        <f>ROUND(E15*P15,5)</f>
        <v>0</v>
      </c>
      <c r="R15" s="167"/>
      <c r="S15" s="167"/>
      <c r="T15" s="168">
        <v>0.39600000000000002</v>
      </c>
      <c r="U15" s="167">
        <f>ROUND(E15*T15,2)</f>
        <v>0.99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111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x14ac:dyDescent="0.2">
      <c r="A16" s="159" t="s">
        <v>103</v>
      </c>
      <c r="B16" s="165" t="s">
        <v>62</v>
      </c>
      <c r="C16" s="198" t="s">
        <v>63</v>
      </c>
      <c r="D16" s="169"/>
      <c r="E16" s="173"/>
      <c r="F16" s="176"/>
      <c r="G16" s="176">
        <f>SUMIF(AE17:AE17,"&lt;&gt;NOR",G17:G17)</f>
        <v>0</v>
      </c>
      <c r="H16" s="176"/>
      <c r="I16" s="176">
        <f>SUM(I17:I17)</f>
        <v>0</v>
      </c>
      <c r="J16" s="176"/>
      <c r="K16" s="176">
        <f>SUM(K17:K17)</f>
        <v>0</v>
      </c>
      <c r="L16" s="176"/>
      <c r="M16" s="176">
        <f>SUM(M17:M17)</f>
        <v>0</v>
      </c>
      <c r="N16" s="170"/>
      <c r="O16" s="170">
        <f>SUM(O17:O17)</f>
        <v>9.0380000000000002E-2</v>
      </c>
      <c r="P16" s="170"/>
      <c r="Q16" s="170">
        <f>SUM(Q17:Q17)</f>
        <v>0</v>
      </c>
      <c r="R16" s="170"/>
      <c r="S16" s="170"/>
      <c r="T16" s="171"/>
      <c r="U16" s="170">
        <f>SUM(U17:U17)</f>
        <v>1.04</v>
      </c>
      <c r="AE16" t="s">
        <v>104</v>
      </c>
    </row>
    <row r="17" spans="1:60" ht="22.5" outlineLevel="1" x14ac:dyDescent="0.2">
      <c r="A17" s="158">
        <v>6</v>
      </c>
      <c r="B17" s="164" t="s">
        <v>116</v>
      </c>
      <c r="C17" s="197" t="s">
        <v>117</v>
      </c>
      <c r="D17" s="166" t="s">
        <v>110</v>
      </c>
      <c r="E17" s="172">
        <v>2.5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0</v>
      </c>
      <c r="M17" s="175">
        <f>G17*(1+L17/100)</f>
        <v>0</v>
      </c>
      <c r="N17" s="167">
        <v>3.6150000000000002E-2</v>
      </c>
      <c r="O17" s="167">
        <f>ROUND(E17*N17,5)</f>
        <v>9.0380000000000002E-2</v>
      </c>
      <c r="P17" s="167">
        <v>0</v>
      </c>
      <c r="Q17" s="167">
        <f>ROUND(E17*P17,5)</f>
        <v>0</v>
      </c>
      <c r="R17" s="167"/>
      <c r="S17" s="167"/>
      <c r="T17" s="168">
        <v>0.41402</v>
      </c>
      <c r="U17" s="167">
        <f>ROUND(E17*T17,2)</f>
        <v>1.04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111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x14ac:dyDescent="0.2">
      <c r="A18" s="159" t="s">
        <v>103</v>
      </c>
      <c r="B18" s="165" t="s">
        <v>64</v>
      </c>
      <c r="C18" s="198" t="s">
        <v>65</v>
      </c>
      <c r="D18" s="169"/>
      <c r="E18" s="173"/>
      <c r="F18" s="176"/>
      <c r="G18" s="176">
        <f>SUMIF(AE19:AE22,"&lt;&gt;NOR",G19:G22)</f>
        <v>0</v>
      </c>
      <c r="H18" s="176"/>
      <c r="I18" s="176">
        <f>SUM(I19:I22)</f>
        <v>0</v>
      </c>
      <c r="J18" s="176"/>
      <c r="K18" s="176">
        <f>SUM(K19:K22)</f>
        <v>0</v>
      </c>
      <c r="L18" s="176"/>
      <c r="M18" s="176">
        <f>SUM(M19:M22)</f>
        <v>0</v>
      </c>
      <c r="N18" s="170"/>
      <c r="O18" s="170">
        <f>SUM(O19:O22)</f>
        <v>0.49213000000000001</v>
      </c>
      <c r="P18" s="170"/>
      <c r="Q18" s="170">
        <f>SUM(Q19:Q22)</f>
        <v>0</v>
      </c>
      <c r="R18" s="170"/>
      <c r="S18" s="170"/>
      <c r="T18" s="171"/>
      <c r="U18" s="170">
        <f>SUM(U19:U22)</f>
        <v>3.45</v>
      </c>
      <c r="AE18" t="s">
        <v>104</v>
      </c>
    </row>
    <row r="19" spans="1:60" outlineLevel="1" x14ac:dyDescent="0.2">
      <c r="A19" s="158">
        <v>7</v>
      </c>
      <c r="B19" s="164" t="s">
        <v>118</v>
      </c>
      <c r="C19" s="197" t="s">
        <v>119</v>
      </c>
      <c r="D19" s="166" t="s">
        <v>120</v>
      </c>
      <c r="E19" s="172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0</v>
      </c>
      <c r="M19" s="175">
        <f>G19*(1+L19/100)</f>
        <v>0</v>
      </c>
      <c r="N19" s="167">
        <v>0.12522</v>
      </c>
      <c r="O19" s="167">
        <f>ROUND(E19*N19,5)</f>
        <v>0.12522</v>
      </c>
      <c r="P19" s="167">
        <v>0</v>
      </c>
      <c r="Q19" s="167">
        <f>ROUND(E19*P19,5)</f>
        <v>0</v>
      </c>
      <c r="R19" s="167"/>
      <c r="S19" s="167"/>
      <c r="T19" s="168">
        <v>3.004</v>
      </c>
      <c r="U19" s="167">
        <f>ROUND(E19*T19,2)</f>
        <v>3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111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8</v>
      </c>
      <c r="B20" s="164" t="s">
        <v>121</v>
      </c>
      <c r="C20" s="197" t="s">
        <v>122</v>
      </c>
      <c r="D20" s="166" t="s">
        <v>120</v>
      </c>
      <c r="E20" s="172">
        <v>1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0</v>
      </c>
      <c r="M20" s="175">
        <f>G20*(1+L20/100)</f>
        <v>0</v>
      </c>
      <c r="N20" s="167">
        <v>2.691E-2</v>
      </c>
      <c r="O20" s="167">
        <f>ROUND(E20*N20,5)</f>
        <v>2.691E-2</v>
      </c>
      <c r="P20" s="167">
        <v>0</v>
      </c>
      <c r="Q20" s="167">
        <f>ROUND(E20*P20,5)</f>
        <v>0</v>
      </c>
      <c r="R20" s="167"/>
      <c r="S20" s="167"/>
      <c r="T20" s="168">
        <v>0.45</v>
      </c>
      <c r="U20" s="167">
        <f>ROUND(E20*T20,2)</f>
        <v>0.45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111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ht="22.5" outlineLevel="1" x14ac:dyDescent="0.2">
      <c r="A21" s="158">
        <v>9</v>
      </c>
      <c r="B21" s="164" t="s">
        <v>123</v>
      </c>
      <c r="C21" s="197" t="s">
        <v>124</v>
      </c>
      <c r="D21" s="166" t="s">
        <v>125</v>
      </c>
      <c r="E21" s="172">
        <v>1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0</v>
      </c>
      <c r="M21" s="175">
        <f>G21*(1+L21/100)</f>
        <v>0</v>
      </c>
      <c r="N21" s="167">
        <v>0.34</v>
      </c>
      <c r="O21" s="167">
        <f>ROUND(E21*N21,5)</f>
        <v>0.34</v>
      </c>
      <c r="P21" s="167">
        <v>0</v>
      </c>
      <c r="Q21" s="167">
        <f>ROUND(E21*P21,5)</f>
        <v>0</v>
      </c>
      <c r="R21" s="167"/>
      <c r="S21" s="167"/>
      <c r="T21" s="168">
        <v>0</v>
      </c>
      <c r="U21" s="167">
        <f>ROUND(E21*T21,2)</f>
        <v>0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108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ht="22.5" outlineLevel="1" x14ac:dyDescent="0.2">
      <c r="A22" s="158">
        <v>10</v>
      </c>
      <c r="B22" s="164" t="s">
        <v>126</v>
      </c>
      <c r="C22" s="197" t="s">
        <v>127</v>
      </c>
      <c r="D22" s="166" t="s">
        <v>125</v>
      </c>
      <c r="E22" s="172">
        <v>0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0</v>
      </c>
      <c r="M22" s="175">
        <f>G22*(1+L22/100)</f>
        <v>0</v>
      </c>
      <c r="N22" s="167">
        <v>0</v>
      </c>
      <c r="O22" s="167">
        <f>ROUND(E22*N22,5)</f>
        <v>0</v>
      </c>
      <c r="P22" s="167">
        <v>0</v>
      </c>
      <c r="Q22" s="167">
        <f>ROUND(E22*P22,5)</f>
        <v>0</v>
      </c>
      <c r="R22" s="167"/>
      <c r="S22" s="167"/>
      <c r="T22" s="168">
        <v>0</v>
      </c>
      <c r="U22" s="167">
        <f>ROUND(E22*T22,2)</f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108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x14ac:dyDescent="0.2">
      <c r="A23" s="159" t="s">
        <v>103</v>
      </c>
      <c r="B23" s="165" t="s">
        <v>66</v>
      </c>
      <c r="C23" s="198" t="s">
        <v>67</v>
      </c>
      <c r="D23" s="169"/>
      <c r="E23" s="173"/>
      <c r="F23" s="176"/>
      <c r="G23" s="176">
        <f>SUMIF(AE24:AE26,"&lt;&gt;NOR",G24:G26)</f>
        <v>0</v>
      </c>
      <c r="H23" s="176"/>
      <c r="I23" s="176">
        <f>SUM(I24:I26)</f>
        <v>0</v>
      </c>
      <c r="J23" s="176"/>
      <c r="K23" s="176">
        <f>SUM(K24:K26)</f>
        <v>0</v>
      </c>
      <c r="L23" s="176"/>
      <c r="M23" s="176">
        <f>SUM(M24:M26)</f>
        <v>0</v>
      </c>
      <c r="N23" s="170"/>
      <c r="O23" s="170">
        <f>SUM(O24:O26)</f>
        <v>0.53236000000000006</v>
      </c>
      <c r="P23" s="170"/>
      <c r="Q23" s="170">
        <f>SUM(Q24:Q26)</f>
        <v>0</v>
      </c>
      <c r="R23" s="170"/>
      <c r="S23" s="170"/>
      <c r="T23" s="171"/>
      <c r="U23" s="170">
        <f>SUM(U24:U26)</f>
        <v>4.32</v>
      </c>
      <c r="AE23" t="s">
        <v>104</v>
      </c>
    </row>
    <row r="24" spans="1:60" outlineLevel="1" x14ac:dyDescent="0.2">
      <c r="A24" s="158">
        <v>11</v>
      </c>
      <c r="B24" s="164" t="s">
        <v>128</v>
      </c>
      <c r="C24" s="197" t="s">
        <v>129</v>
      </c>
      <c r="D24" s="166" t="s">
        <v>110</v>
      </c>
      <c r="E24" s="172">
        <v>2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0</v>
      </c>
      <c r="M24" s="175">
        <f>G24*(1+L24/100)</f>
        <v>0</v>
      </c>
      <c r="N24" s="167">
        <v>1.58E-3</v>
      </c>
      <c r="O24" s="167">
        <f>ROUND(E24*N24,5)</f>
        <v>3.16E-3</v>
      </c>
      <c r="P24" s="167">
        <v>0</v>
      </c>
      <c r="Q24" s="167">
        <f>ROUND(E24*P24,5)</f>
        <v>0</v>
      </c>
      <c r="R24" s="167"/>
      <c r="S24" s="167"/>
      <c r="T24" s="168">
        <v>0.214</v>
      </c>
      <c r="U24" s="167">
        <f>ROUND(E24*T24,2)</f>
        <v>0.43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111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>
        <v>12</v>
      </c>
      <c r="B25" s="164" t="s">
        <v>130</v>
      </c>
      <c r="C25" s="197" t="s">
        <v>131</v>
      </c>
      <c r="D25" s="166" t="s">
        <v>132</v>
      </c>
      <c r="E25" s="172">
        <v>72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0</v>
      </c>
      <c r="M25" s="175">
        <f>G25*(1+L25/100)</f>
        <v>0</v>
      </c>
      <c r="N25" s="167">
        <v>7.3499999999999998E-3</v>
      </c>
      <c r="O25" s="167">
        <f>ROUND(E25*N25,5)</f>
        <v>0.5292</v>
      </c>
      <c r="P25" s="167">
        <v>0</v>
      </c>
      <c r="Q25" s="167">
        <f>ROUND(E25*P25,5)</f>
        <v>0</v>
      </c>
      <c r="R25" s="167"/>
      <c r="S25" s="167"/>
      <c r="T25" s="168">
        <v>3.3000000000000002E-2</v>
      </c>
      <c r="U25" s="167">
        <f>ROUND(E25*T25,2)</f>
        <v>2.38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111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>
        <v>13</v>
      </c>
      <c r="B26" s="164" t="s">
        <v>133</v>
      </c>
      <c r="C26" s="197" t="s">
        <v>134</v>
      </c>
      <c r="D26" s="166" t="s">
        <v>132</v>
      </c>
      <c r="E26" s="172">
        <v>72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0</v>
      </c>
      <c r="M26" s="175">
        <f>G26*(1+L26/100)</f>
        <v>0</v>
      </c>
      <c r="N26" s="167">
        <v>0</v>
      </c>
      <c r="O26" s="167">
        <f>ROUND(E26*N26,5)</f>
        <v>0</v>
      </c>
      <c r="P26" s="167">
        <v>0</v>
      </c>
      <c r="Q26" s="167">
        <f>ROUND(E26*P26,5)</f>
        <v>0</v>
      </c>
      <c r="R26" s="167"/>
      <c r="S26" s="167"/>
      <c r="T26" s="168">
        <v>2.1000000000000001E-2</v>
      </c>
      <c r="U26" s="167">
        <f>ROUND(E26*T26,2)</f>
        <v>1.51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111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x14ac:dyDescent="0.2">
      <c r="A27" s="159" t="s">
        <v>103</v>
      </c>
      <c r="B27" s="165" t="s">
        <v>68</v>
      </c>
      <c r="C27" s="198" t="s">
        <v>69</v>
      </c>
      <c r="D27" s="169"/>
      <c r="E27" s="173"/>
      <c r="F27" s="176"/>
      <c r="G27" s="176">
        <f>SUMIF(AE28:AE28,"&lt;&gt;NOR",G28:G28)</f>
        <v>0</v>
      </c>
      <c r="H27" s="176"/>
      <c r="I27" s="176">
        <f>SUM(I28:I28)</f>
        <v>0</v>
      </c>
      <c r="J27" s="176"/>
      <c r="K27" s="176">
        <f>SUM(K28:K28)</f>
        <v>0</v>
      </c>
      <c r="L27" s="176"/>
      <c r="M27" s="176">
        <f>SUM(M28:M28)</f>
        <v>0</v>
      </c>
      <c r="N27" s="170"/>
      <c r="O27" s="170">
        <f>SUM(O28:O28)</f>
        <v>0.14471999999999999</v>
      </c>
      <c r="P27" s="170"/>
      <c r="Q27" s="170">
        <f>SUM(Q28:Q28)</f>
        <v>0</v>
      </c>
      <c r="R27" s="170"/>
      <c r="S27" s="170"/>
      <c r="T27" s="171"/>
      <c r="U27" s="170">
        <f>SUM(U28:U28)</f>
        <v>3.28</v>
      </c>
      <c r="AE27" t="s">
        <v>104</v>
      </c>
    </row>
    <row r="28" spans="1:60" outlineLevel="1" x14ac:dyDescent="0.2">
      <c r="A28" s="158">
        <v>14</v>
      </c>
      <c r="B28" s="164" t="s">
        <v>135</v>
      </c>
      <c r="C28" s="197" t="s">
        <v>136</v>
      </c>
      <c r="D28" s="166" t="s">
        <v>120</v>
      </c>
      <c r="E28" s="172">
        <v>8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0</v>
      </c>
      <c r="M28" s="175">
        <f>G28*(1+L28/100)</f>
        <v>0</v>
      </c>
      <c r="N28" s="167">
        <v>1.8089999999999998E-2</v>
      </c>
      <c r="O28" s="167">
        <f>ROUND(E28*N28,5)</f>
        <v>0.14471999999999999</v>
      </c>
      <c r="P28" s="167">
        <v>0</v>
      </c>
      <c r="Q28" s="167">
        <f>ROUND(E28*P28,5)</f>
        <v>0</v>
      </c>
      <c r="R28" s="167"/>
      <c r="S28" s="167"/>
      <c r="T28" s="168">
        <v>0.41</v>
      </c>
      <c r="U28" s="167">
        <f>ROUND(E28*T28,2)</f>
        <v>3.28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111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x14ac:dyDescent="0.2">
      <c r="A29" s="159" t="s">
        <v>103</v>
      </c>
      <c r="B29" s="165" t="s">
        <v>70</v>
      </c>
      <c r="C29" s="198" t="s">
        <v>71</v>
      </c>
      <c r="D29" s="169"/>
      <c r="E29" s="173"/>
      <c r="F29" s="176"/>
      <c r="G29" s="176">
        <f>SUMIF(AE30:AE31,"&lt;&gt;NOR",G30:G31)</f>
        <v>0</v>
      </c>
      <c r="H29" s="176"/>
      <c r="I29" s="176">
        <f>SUM(I30:I31)</f>
        <v>0</v>
      </c>
      <c r="J29" s="176"/>
      <c r="K29" s="176">
        <f>SUM(K30:K31)</f>
        <v>0</v>
      </c>
      <c r="L29" s="176"/>
      <c r="M29" s="176">
        <f>SUM(M30:M31)</f>
        <v>0</v>
      </c>
      <c r="N29" s="170"/>
      <c r="O29" s="170">
        <f>SUM(O30:O31)</f>
        <v>1.17E-3</v>
      </c>
      <c r="P29" s="170"/>
      <c r="Q29" s="170">
        <f>SUM(Q30:Q31)</f>
        <v>7.5999999999999998E-2</v>
      </c>
      <c r="R29" s="170"/>
      <c r="S29" s="170"/>
      <c r="T29" s="171"/>
      <c r="U29" s="170">
        <f>SUM(U30:U31)</f>
        <v>0.99</v>
      </c>
      <c r="AE29" t="s">
        <v>104</v>
      </c>
    </row>
    <row r="30" spans="1:60" outlineLevel="1" x14ac:dyDescent="0.2">
      <c r="A30" s="158">
        <v>15</v>
      </c>
      <c r="B30" s="164" t="s">
        <v>137</v>
      </c>
      <c r="C30" s="197" t="s">
        <v>138</v>
      </c>
      <c r="D30" s="166" t="s">
        <v>120</v>
      </c>
      <c r="E30" s="172">
        <v>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0</v>
      </c>
      <c r="M30" s="175">
        <f>G30*(1+L30/100)</f>
        <v>0</v>
      </c>
      <c r="N30" s="167">
        <v>0</v>
      </c>
      <c r="O30" s="167">
        <f>ROUND(E30*N30,5)</f>
        <v>0</v>
      </c>
      <c r="P30" s="167">
        <v>0</v>
      </c>
      <c r="Q30" s="167">
        <f>ROUND(E30*P30,5)</f>
        <v>0</v>
      </c>
      <c r="R30" s="167"/>
      <c r="S30" s="167"/>
      <c r="T30" s="168">
        <v>0.05</v>
      </c>
      <c r="U30" s="167">
        <f>ROUND(E30*T30,2)</f>
        <v>0.05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111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16</v>
      </c>
      <c r="B31" s="164" t="s">
        <v>139</v>
      </c>
      <c r="C31" s="197" t="s">
        <v>140</v>
      </c>
      <c r="D31" s="166" t="s">
        <v>110</v>
      </c>
      <c r="E31" s="172">
        <v>1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0</v>
      </c>
      <c r="M31" s="175">
        <f>G31*(1+L31/100)</f>
        <v>0</v>
      </c>
      <c r="N31" s="167">
        <v>1.17E-3</v>
      </c>
      <c r="O31" s="167">
        <f>ROUND(E31*N31,5)</f>
        <v>1.17E-3</v>
      </c>
      <c r="P31" s="167">
        <v>7.5999999999999998E-2</v>
      </c>
      <c r="Q31" s="167">
        <f>ROUND(E31*P31,5)</f>
        <v>7.5999999999999998E-2</v>
      </c>
      <c r="R31" s="167"/>
      <c r="S31" s="167"/>
      <c r="T31" s="168">
        <v>0.93899999999999995</v>
      </c>
      <c r="U31" s="167">
        <f>ROUND(E31*T31,2)</f>
        <v>0.94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111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x14ac:dyDescent="0.2">
      <c r="A32" s="159" t="s">
        <v>103</v>
      </c>
      <c r="B32" s="165" t="s">
        <v>72</v>
      </c>
      <c r="C32" s="198" t="s">
        <v>73</v>
      </c>
      <c r="D32" s="169"/>
      <c r="E32" s="173"/>
      <c r="F32" s="176"/>
      <c r="G32" s="176">
        <f>SUMIF(AE33:AE33,"&lt;&gt;NOR",G33:G33)</f>
        <v>0</v>
      </c>
      <c r="H32" s="176"/>
      <c r="I32" s="176">
        <f>SUM(I33:I33)</f>
        <v>0</v>
      </c>
      <c r="J32" s="176"/>
      <c r="K32" s="176">
        <f>SUM(K33:K33)</f>
        <v>0</v>
      </c>
      <c r="L32" s="176"/>
      <c r="M32" s="176">
        <f>SUM(M33:M33)</f>
        <v>0</v>
      </c>
      <c r="N32" s="170"/>
      <c r="O32" s="170">
        <f>SUM(O33:O33)</f>
        <v>1.064E-2</v>
      </c>
      <c r="P32" s="170"/>
      <c r="Q32" s="170">
        <f>SUM(Q33:Q33)</f>
        <v>6.4000000000000001E-2</v>
      </c>
      <c r="R32" s="170"/>
      <c r="S32" s="170"/>
      <c r="T32" s="171"/>
      <c r="U32" s="170">
        <f>SUM(U33:U33)</f>
        <v>7.1</v>
      </c>
      <c r="AE32" t="s">
        <v>104</v>
      </c>
    </row>
    <row r="33" spans="1:60" outlineLevel="1" x14ac:dyDescent="0.2">
      <c r="A33" s="158">
        <v>17</v>
      </c>
      <c r="B33" s="164" t="s">
        <v>141</v>
      </c>
      <c r="C33" s="197" t="s">
        <v>142</v>
      </c>
      <c r="D33" s="166" t="s">
        <v>120</v>
      </c>
      <c r="E33" s="172">
        <v>8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0</v>
      </c>
      <c r="M33" s="175">
        <f>G33*(1+L33/100)</f>
        <v>0</v>
      </c>
      <c r="N33" s="167">
        <v>1.33E-3</v>
      </c>
      <c r="O33" s="167">
        <f>ROUND(E33*N33,5)</f>
        <v>1.064E-2</v>
      </c>
      <c r="P33" s="167">
        <v>8.0000000000000002E-3</v>
      </c>
      <c r="Q33" s="167">
        <f>ROUND(E33*P33,5)</f>
        <v>6.4000000000000001E-2</v>
      </c>
      <c r="R33" s="167"/>
      <c r="S33" s="167"/>
      <c r="T33" s="168">
        <v>0.88700000000000001</v>
      </c>
      <c r="U33" s="167">
        <f>ROUND(E33*T33,2)</f>
        <v>7.1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111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x14ac:dyDescent="0.2">
      <c r="A34" s="159" t="s">
        <v>103</v>
      </c>
      <c r="B34" s="165" t="s">
        <v>74</v>
      </c>
      <c r="C34" s="198" t="s">
        <v>75</v>
      </c>
      <c r="D34" s="169"/>
      <c r="E34" s="173"/>
      <c r="F34" s="176"/>
      <c r="G34" s="176">
        <f>SUMIF(AE35:AE35,"&lt;&gt;NOR",G35:G35)</f>
        <v>0</v>
      </c>
      <c r="H34" s="176"/>
      <c r="I34" s="176">
        <f>SUM(I35:I35)</f>
        <v>0</v>
      </c>
      <c r="J34" s="176"/>
      <c r="K34" s="176">
        <f>SUM(K35:K35)</f>
        <v>0</v>
      </c>
      <c r="L34" s="176"/>
      <c r="M34" s="176">
        <f>SUM(M35:M35)</f>
        <v>0</v>
      </c>
      <c r="N34" s="170"/>
      <c r="O34" s="170">
        <f>SUM(O35:O35)</f>
        <v>0</v>
      </c>
      <c r="P34" s="170"/>
      <c r="Q34" s="170">
        <f>SUM(Q35:Q35)</f>
        <v>0</v>
      </c>
      <c r="R34" s="170"/>
      <c r="S34" s="170"/>
      <c r="T34" s="171"/>
      <c r="U34" s="170">
        <f>SUM(U35:U35)</f>
        <v>1.88</v>
      </c>
      <c r="AE34" t="s">
        <v>104</v>
      </c>
    </row>
    <row r="35" spans="1:60" outlineLevel="1" x14ac:dyDescent="0.2">
      <c r="A35" s="158">
        <v>18</v>
      </c>
      <c r="B35" s="164" t="s">
        <v>143</v>
      </c>
      <c r="C35" s="197" t="s">
        <v>144</v>
      </c>
      <c r="D35" s="166" t="s">
        <v>145</v>
      </c>
      <c r="E35" s="172">
        <v>2.2120000000000002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0</v>
      </c>
      <c r="M35" s="175">
        <f>G35*(1+L35/100)</f>
        <v>0</v>
      </c>
      <c r="N35" s="167">
        <v>0</v>
      </c>
      <c r="O35" s="167">
        <f>ROUND(E35*N35,5)</f>
        <v>0</v>
      </c>
      <c r="P35" s="167">
        <v>0</v>
      </c>
      <c r="Q35" s="167">
        <f>ROUND(E35*P35,5)</f>
        <v>0</v>
      </c>
      <c r="R35" s="167"/>
      <c r="S35" s="167"/>
      <c r="T35" s="168">
        <v>0.85199999999999998</v>
      </c>
      <c r="U35" s="167">
        <f>ROUND(E35*T35,2)</f>
        <v>1.88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111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x14ac:dyDescent="0.2">
      <c r="A36" s="159" t="s">
        <v>103</v>
      </c>
      <c r="B36" s="165" t="s">
        <v>76</v>
      </c>
      <c r="C36" s="198" t="s">
        <v>26</v>
      </c>
      <c r="D36" s="169"/>
      <c r="E36" s="173"/>
      <c r="F36" s="176"/>
      <c r="G36" s="176">
        <f>SUMIF(AE37:AE37,"&lt;&gt;NOR",G37:G37)</f>
        <v>0</v>
      </c>
      <c r="H36" s="176"/>
      <c r="I36" s="176">
        <f>SUM(I37:I37)</f>
        <v>0</v>
      </c>
      <c r="J36" s="176"/>
      <c r="K36" s="176">
        <f>SUM(K37:K37)</f>
        <v>0</v>
      </c>
      <c r="L36" s="176"/>
      <c r="M36" s="176">
        <f>SUM(M37:M37)</f>
        <v>0</v>
      </c>
      <c r="N36" s="170"/>
      <c r="O36" s="170">
        <f>SUM(O37:O37)</f>
        <v>0</v>
      </c>
      <c r="P36" s="170"/>
      <c r="Q36" s="170">
        <f>SUM(Q37:Q37)</f>
        <v>0</v>
      </c>
      <c r="R36" s="170"/>
      <c r="S36" s="170"/>
      <c r="T36" s="171"/>
      <c r="U36" s="170">
        <f>SUM(U37:U37)</f>
        <v>0</v>
      </c>
      <c r="AE36" t="s">
        <v>104</v>
      </c>
    </row>
    <row r="37" spans="1:60" outlineLevel="1" x14ac:dyDescent="0.2">
      <c r="A37" s="185">
        <v>19</v>
      </c>
      <c r="B37" s="186" t="s">
        <v>146</v>
      </c>
      <c r="C37" s="199" t="s">
        <v>147</v>
      </c>
      <c r="D37" s="187" t="s">
        <v>148</v>
      </c>
      <c r="E37" s="188">
        <v>1</v>
      </c>
      <c r="F37" s="189"/>
      <c r="G37" s="190">
        <f>ROUND(E37*F37,2)</f>
        <v>0</v>
      </c>
      <c r="H37" s="189"/>
      <c r="I37" s="190">
        <f>ROUND(E37*H37,2)</f>
        <v>0</v>
      </c>
      <c r="J37" s="189"/>
      <c r="K37" s="190">
        <f>ROUND(E37*J37,2)</f>
        <v>0</v>
      </c>
      <c r="L37" s="190">
        <v>0</v>
      </c>
      <c r="M37" s="190">
        <f>G37*(1+L37/100)</f>
        <v>0</v>
      </c>
      <c r="N37" s="191">
        <v>0</v>
      </c>
      <c r="O37" s="191">
        <f>ROUND(E37*N37,5)</f>
        <v>0</v>
      </c>
      <c r="P37" s="191">
        <v>0</v>
      </c>
      <c r="Q37" s="191">
        <f>ROUND(E37*P37,5)</f>
        <v>0</v>
      </c>
      <c r="R37" s="191"/>
      <c r="S37" s="191"/>
      <c r="T37" s="192">
        <v>0</v>
      </c>
      <c r="U37" s="191">
        <f>ROUND(E37*T37,2)</f>
        <v>0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111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x14ac:dyDescent="0.2">
      <c r="A38" s="6"/>
      <c r="B38" s="7" t="s">
        <v>149</v>
      </c>
      <c r="C38" s="200" t="s">
        <v>149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193"/>
      <c r="B39" s="194">
        <v>26</v>
      </c>
      <c r="C39" s="201" t="s">
        <v>149</v>
      </c>
      <c r="D39" s="195"/>
      <c r="E39" s="195"/>
      <c r="F39" s="195"/>
      <c r="G39" s="196">
        <f>G8+G11+G14+G16+G18+G23+G27+G29+G32+G34+G36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150</v>
      </c>
    </row>
    <row r="40" spans="1:60" x14ac:dyDescent="0.2">
      <c r="A40" s="6"/>
      <c r="B40" s="7" t="s">
        <v>149</v>
      </c>
      <c r="C40" s="200" t="s">
        <v>149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149</v>
      </c>
      <c r="C41" s="200" t="s">
        <v>149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74">
        <v>33</v>
      </c>
      <c r="B42" s="274"/>
      <c r="C42" s="27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5"/>
      <c r="B43" s="256"/>
      <c r="C43" s="257"/>
      <c r="D43" s="256"/>
      <c r="E43" s="256"/>
      <c r="F43" s="256"/>
      <c r="G43" s="25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151</v>
      </c>
    </row>
    <row r="44" spans="1:60" x14ac:dyDescent="0.2">
      <c r="A44" s="259"/>
      <c r="B44" s="260"/>
      <c r="C44" s="261"/>
      <c r="D44" s="260"/>
      <c r="E44" s="260"/>
      <c r="F44" s="260"/>
      <c r="G44" s="26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9"/>
      <c r="B45" s="260"/>
      <c r="C45" s="261"/>
      <c r="D45" s="260"/>
      <c r="E45" s="260"/>
      <c r="F45" s="260"/>
      <c r="G45" s="262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9"/>
      <c r="B46" s="260"/>
      <c r="C46" s="261"/>
      <c r="D46" s="260"/>
      <c r="E46" s="260"/>
      <c r="F46" s="260"/>
      <c r="G46" s="26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63"/>
      <c r="B47" s="264"/>
      <c r="C47" s="265"/>
      <c r="D47" s="264"/>
      <c r="E47" s="264"/>
      <c r="F47" s="264"/>
      <c r="G47" s="26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149</v>
      </c>
      <c r="C48" s="200" t="s">
        <v>149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202"/>
      <c r="AE49" t="s">
        <v>152</v>
      </c>
    </row>
  </sheetData>
  <mergeCells count="6">
    <mergeCell ref="A43:G47"/>
    <mergeCell ref="A1:G1"/>
    <mergeCell ref="C2:G2"/>
    <mergeCell ref="C3:G3"/>
    <mergeCell ref="C4:G4"/>
    <mergeCell ref="A42:C42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arbonk</dc:creator>
  <cp:lastModifiedBy>Kojzar Jiri</cp:lastModifiedBy>
  <cp:lastPrinted>2014-02-28T09:52:57Z</cp:lastPrinted>
  <dcterms:created xsi:type="dcterms:W3CDTF">2009-04-08T07:15:50Z</dcterms:created>
  <dcterms:modified xsi:type="dcterms:W3CDTF">2018-05-14T08:33:02Z</dcterms:modified>
</cp:coreProperties>
</file>